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699" activeTab="1"/>
  </bookViews>
  <sheets>
    <sheet name="現場打ち基礎寸法" sheetId="1" r:id="rId1"/>
    <sheet name="①R1601一体_現場打ち基礎(前後)" sheetId="2" r:id="rId2"/>
    <sheet name="②R1601一体_現場打ち基礎(左右)" sheetId="3" r:id="rId3"/>
  </sheets>
  <definedNames>
    <definedName name="_xlnm.Print_Area" localSheetId="1">'①R1601一体_現場打ち基礎(前後)'!$A$1:$M$106</definedName>
    <definedName name="_xlnm.Print_Area" localSheetId="2">'②R1601一体_現場打ち基礎(左右)'!$A$1:$M$106</definedName>
  </definedNames>
  <calcPr fullCalcOnLoad="1"/>
</workbook>
</file>

<file path=xl/comments2.xml><?xml version="1.0" encoding="utf-8"?>
<comments xmlns="http://schemas.openxmlformats.org/spreadsheetml/2006/main">
  <authors>
    <author>r161489</author>
  </authors>
  <commentLis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</commentList>
</comments>
</file>

<file path=xl/comments3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sharedStrings.xml><?xml version="1.0" encoding="utf-8"?>
<sst xmlns="http://schemas.openxmlformats.org/spreadsheetml/2006/main" count="117" uniqueCount="62">
  <si>
    <t>１．商品名または型式名：</t>
  </si>
  <si>
    <r>
      <t>（１）設計用水平震度：Ｋ</t>
    </r>
    <r>
      <rPr>
        <vertAlign val="subscript"/>
        <sz val="11"/>
        <rFont val="ＭＳ Ｐゴシック"/>
        <family val="3"/>
      </rPr>
      <t>Ｈ</t>
    </r>
  </si>
  <si>
    <t>　　 ②機器重量：Ｗ（kN）〔満水時〕</t>
  </si>
  <si>
    <t>Ｍ＝</t>
  </si>
  <si>
    <t>kg</t>
  </si>
  <si>
    <t>Ｗ＝Ｍ×9.80665/1000＝</t>
  </si>
  <si>
    <t>kN</t>
  </si>
  <si>
    <t>cm</t>
  </si>
  <si>
    <r>
      <t>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</si>
  <si>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【機器の重心位置図】</t>
  </si>
  <si>
    <t>（単位：mm）</t>
  </si>
  <si>
    <t>Ｌ＝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</si>
  <si>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</si>
  <si>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　　 ③検討する方向の機器の幅：Ｌ（cm）</t>
  </si>
  <si>
    <r>
      <t>　　 ④検討する方向の機器重心位置：Ｌ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</si>
  <si>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r>
      <t>　　 ⑤機器の重心高さ：ｈ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</si>
  <si>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t>（１）機器本体</t>
  </si>
  <si>
    <t>　　 ①機器質量：Ｍ（kg）〔満水時〕</t>
  </si>
  <si>
    <r>
      <t>（２）設計用鉛直震度：Ｋ</t>
    </r>
    <r>
      <rPr>
        <vertAlign val="subscript"/>
        <sz val="11"/>
        <rFont val="ＭＳ Ｐゴシック"/>
        <family val="3"/>
      </rPr>
      <t>Ｖ</t>
    </r>
  </si>
  <si>
    <t>※基礎形状はＡ-ａタイプとなることから</t>
  </si>
  <si>
    <t>（３）保持モーメント：Ａ（kN・cm）</t>
  </si>
  <si>
    <t>（４）転倒モーメント：B（kN・cm）</t>
  </si>
  <si>
    <r>
      <t>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</si>
  <si>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cm</t>
  </si>
  <si>
    <r>
      <t>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</si>
  <si>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t>cm</t>
  </si>
  <si>
    <r>
      <t>Ｋ</t>
    </r>
    <r>
      <rPr>
        <vertAlign val="subscript"/>
        <sz val="11"/>
        <rFont val="ＭＳ Ｐゴシック"/>
        <family val="3"/>
      </rPr>
      <t>Ｖ</t>
    </r>
    <r>
      <rPr>
        <sz val="11"/>
        <rFont val="ＭＳ Ｐゴシック"/>
        <family val="3"/>
      </rPr>
      <t>＝１／２×Ｋ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</si>
  <si>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kN・cm</t>
  </si>
  <si>
    <t>　　 　 ※したがって、</t>
  </si>
  <si>
    <t>　</t>
  </si>
  <si>
    <t>kN・cm</t>
  </si>
  <si>
    <t>kN・cm</t>
  </si>
  <si>
    <r>
      <t>Ａ＝（1-K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</si>
  <si>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Ｂ＝K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3"/>
      </rPr>
      <t>*（（ｈ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＋ｈ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）*W＋（ｈ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</si>
  <si>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　　 ③基礎高さ：ｈ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（cm）</t>
    </r>
  </si>
  <si>
    <r>
      <t>　　 ⑤基礎重量：Ｗ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（kN）</t>
    </r>
  </si>
  <si>
    <t>現場打ち基礎</t>
  </si>
  <si>
    <t>４．機器諸元</t>
  </si>
  <si>
    <t>５．耐震計算</t>
  </si>
  <si>
    <t>前後方向</t>
  </si>
  <si>
    <t>左右方向</t>
  </si>
  <si>
    <t>２．基礎の種類：</t>
  </si>
  <si>
    <t>３．転倒を検討する方向</t>
  </si>
  <si>
    <t>（２）現場打ち基礎</t>
  </si>
  <si>
    <r>
      <t>×10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kN/cm</t>
    </r>
    <r>
      <rPr>
        <vertAlign val="superscript"/>
        <sz val="11"/>
        <rFont val="ＭＳ Ｐゴシック"/>
        <family val="3"/>
      </rPr>
      <t>3</t>
    </r>
  </si>
  <si>
    <t>ρ＝</t>
  </si>
  <si>
    <r>
      <t>　　 ④コンクリートの比重量：ρ（kN/cm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</si>
  <si>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以上の計算結果より、上記の現場打ち基礎設置は安定していると言える。</t>
  </si>
  <si>
    <r>
      <t>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</si>
  <si>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</si>
  <si>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×L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×h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×ρ＝</t>
    </r>
  </si>
  <si>
    <r>
      <t>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</si>
  <si>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</si>
  <si>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</si>
  <si>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）（cm）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</si>
  <si>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）(cm）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</si>
  <si>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（cm）</t>
    </r>
  </si>
  <si>
    <t>【タンクユニット耐震強度計算書】</t>
  </si>
  <si>
    <r>
      <t>Ａ</t>
    </r>
    <r>
      <rPr>
        <sz val="11"/>
        <rFont val="ＭＳ Ｐゴシック"/>
        <family val="3"/>
      </rPr>
      <t>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</si>
  <si>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t>建築設備耐震設計・施工指針（2014年版：財団法人日本建築センター発行）に準じて検討する。</t>
  </si>
  <si>
    <t>RTU-R1601シリーズ　熱源機・タンク一体タイプ</t>
  </si>
  <si>
    <t>RTU-R1600/1601現場打ち基礎寸法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</si>
</sst>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"/>
    <numFmt numFmtId="180" formatCode="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647700</xdr:colOff>
      <xdr:row>33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68199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58</xdr:row>
      <xdr:rowOff>104775</xdr:rowOff>
    </xdr:from>
    <xdr:to>
      <xdr:col>12</xdr:col>
      <xdr:colOff>762000</xdr:colOff>
      <xdr:row>99</xdr:row>
      <xdr:rowOff>190500</xdr:rowOff>
    </xdr:to>
    <xdr:pic>
      <xdr:nvPicPr>
        <xdr:cNvPr id="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553825"/>
          <a:ext cx="6229350" cy="828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59</xdr:row>
      <xdr:rowOff>0</xdr:rowOff>
    </xdr:from>
    <xdr:to>
      <xdr:col>12</xdr:col>
      <xdr:colOff>514350</xdr:colOff>
      <xdr:row>100</xdr:row>
      <xdr:rowOff>38100</xdr:rowOff>
    </xdr:to>
    <xdr:pic>
      <xdr:nvPicPr>
        <xdr:cNvPr id="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649075"/>
          <a:ext cx="5857875" cy="823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1" max="16384" width="0" style="0" hidden="1" customWidth="1"/>
  </cols>
  <sheetData>
    <row r="1" ht="13.5">
      <c r="A1" t="s">
        <v>61</v>
      </c>
    </row>
  </sheetData>
  <sheetProtection password="850E" sheet="1" objects="1" scenarios="1"/>
  <printOptions/>
  <pageMargins left="0.4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8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spans="2:12" ht="18.75">
      <c r="B2" s="1" t="s">
        <v>57</v>
      </c>
      <c r="L2" s="29"/>
    </row>
    <row r="3" ht="6" customHeight="1"/>
    <row r="4" ht="15.75" customHeight="1">
      <c r="C4" t="s">
        <v>59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41</v>
      </c>
      <c r="F8" s="10"/>
      <c r="G8" s="10"/>
      <c r="H8" s="17" t="s">
        <v>36</v>
      </c>
      <c r="I8" s="17"/>
      <c r="J8" s="17"/>
      <c r="K8" s="17"/>
      <c r="L8" s="17"/>
    </row>
    <row r="9" spans="4:12" ht="15.75" customHeight="1">
      <c r="D9" t="s">
        <v>42</v>
      </c>
      <c r="F9" s="10"/>
      <c r="G9" s="10"/>
      <c r="H9" s="17" t="s">
        <v>39</v>
      </c>
      <c r="I9" s="17"/>
      <c r="J9" s="17"/>
      <c r="K9" s="17"/>
      <c r="L9" s="17"/>
    </row>
    <row r="11" ht="15.75" customHeight="1">
      <c r="D11" t="s">
        <v>37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3">
        <v>269.5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2.642892175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47.4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23.7</v>
      </c>
      <c r="M16" t="s">
        <v>7</v>
      </c>
      <c r="Q16" s="36"/>
      <c r="R16" s="36"/>
      <c r="T16" s="4"/>
      <c r="U16" s="4"/>
    </row>
    <row r="17" spans="5:22" ht="15.75" customHeight="1">
      <c r="E17" t="s">
        <v>15</v>
      </c>
      <c r="K17" s="3" t="s">
        <v>22</v>
      </c>
      <c r="L17" s="16">
        <v>100.3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43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53</v>
      </c>
      <c r="K19" s="3" t="s">
        <v>48</v>
      </c>
      <c r="L19" s="35">
        <v>120</v>
      </c>
      <c r="M19" t="s">
        <v>7</v>
      </c>
      <c r="N19" s="18"/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54</v>
      </c>
      <c r="K20" s="3" t="s">
        <v>49</v>
      </c>
      <c r="L20" s="35">
        <v>70</v>
      </c>
      <c r="M20" t="s">
        <v>7</v>
      </c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34</v>
      </c>
      <c r="K21" s="3" t="s">
        <v>24</v>
      </c>
      <c r="L21" s="35">
        <v>15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46</v>
      </c>
      <c r="K22" s="3" t="s">
        <v>45</v>
      </c>
      <c r="L22" s="30">
        <v>23</v>
      </c>
      <c r="M22" t="s">
        <v>44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35</v>
      </c>
      <c r="K23" s="3" t="s">
        <v>50</v>
      </c>
      <c r="L23" s="9">
        <f>$L$20*$L$19*$L$21*$L$22/10^6</f>
        <v>2.898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38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2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32</v>
      </c>
      <c r="L31" s="16">
        <f>(1-$L$27)*(($L$16+($L$20-$L$15)/2)*$L$14+($L$20/2)*L23)</f>
        <v>155.14498090000004</v>
      </c>
      <c r="M31" s="10" t="s">
        <v>31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33</v>
      </c>
      <c r="L34" s="16">
        <f>$L$26*(($L$21+$L$17)*$L$14+($L$21/2)*$L$23)</f>
        <v>130.584187111</v>
      </c>
      <c r="M34" s="10" t="s">
        <v>27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28</v>
      </c>
      <c r="G36" s="37" t="str">
        <f>IF($L$31&gt;L34," ∴　A＞B　","　∴　Ａ＜ＢでＮＧ")</f>
        <v> ∴　A＞B　</v>
      </c>
      <c r="H36" s="37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29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47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1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password="850E" sheet="1"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Y58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ht="18.75">
      <c r="B2" s="1" t="s">
        <v>57</v>
      </c>
    </row>
    <row r="3" ht="6" customHeight="1"/>
    <row r="4" ht="15.75" customHeight="1">
      <c r="C4" s="34" t="s">
        <v>59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41</v>
      </c>
      <c r="F8" s="10"/>
      <c r="G8" s="10"/>
      <c r="H8" s="17" t="s">
        <v>36</v>
      </c>
      <c r="I8" s="17"/>
      <c r="J8" s="17"/>
      <c r="K8" s="17"/>
      <c r="L8" s="17"/>
    </row>
    <row r="9" spans="4:12" ht="15.75" customHeight="1">
      <c r="D9" t="s">
        <v>42</v>
      </c>
      <c r="F9" s="10"/>
      <c r="G9" s="10"/>
      <c r="H9" s="17" t="s">
        <v>40</v>
      </c>
      <c r="I9" s="17"/>
      <c r="J9" s="17"/>
      <c r="K9" s="17"/>
      <c r="L9" s="17"/>
    </row>
    <row r="11" ht="15.75" customHeight="1">
      <c r="D11" t="s">
        <v>37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3">
        <v>269.5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2.642892175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82.5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40.2</v>
      </c>
      <c r="M16" t="s">
        <v>7</v>
      </c>
      <c r="Q16" s="36"/>
      <c r="R16" s="36"/>
      <c r="T16" s="4"/>
      <c r="U16" s="4"/>
    </row>
    <row r="17" spans="5:22" ht="15.75" customHeight="1">
      <c r="E17" t="s">
        <v>15</v>
      </c>
      <c r="K17" s="3" t="s">
        <v>22</v>
      </c>
      <c r="L17" s="16">
        <v>100.3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43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55</v>
      </c>
      <c r="K19" s="3" t="s">
        <v>51</v>
      </c>
      <c r="L19" s="35">
        <v>120</v>
      </c>
      <c r="M19" t="s">
        <v>7</v>
      </c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56</v>
      </c>
      <c r="K20" s="3" t="s">
        <v>52</v>
      </c>
      <c r="L20" s="35">
        <v>70</v>
      </c>
      <c r="M20" t="s">
        <v>7</v>
      </c>
      <c r="N20" s="18"/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34</v>
      </c>
      <c r="K21" s="3" t="s">
        <v>24</v>
      </c>
      <c r="L21" s="35">
        <v>15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46</v>
      </c>
      <c r="K22" s="3" t="s">
        <v>45</v>
      </c>
      <c r="L22" s="30">
        <v>23</v>
      </c>
      <c r="M22" t="s">
        <v>44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35</v>
      </c>
      <c r="K23" s="3" t="s">
        <v>50</v>
      </c>
      <c r="L23" s="9">
        <f>$L$19*$L$20*$L$21*$L$22/10^6</f>
        <v>2.898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38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2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58</v>
      </c>
      <c r="L31" s="16">
        <f>(1-$L$27)*(($L$16+($L$19-$L$15)/2)*$L$14+($L$19/2)*$L$23)</f>
        <v>263.74279497300006</v>
      </c>
      <c r="M31" s="10" t="s">
        <v>30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33</v>
      </c>
      <c r="L34" s="16">
        <f>$L$26*(($L$21+$L$17)*$L$14+($L$21/2)*$L$23)</f>
        <v>130.584187111</v>
      </c>
      <c r="M34" s="10" t="s">
        <v>27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28</v>
      </c>
      <c r="G36" s="37" t="str">
        <f>IF($L$31&gt;L34," ∴　A＞B　","　∴　Ａ＜ＢでＮＧ")</f>
        <v> ∴　A＞B　</v>
      </c>
      <c r="H36" s="37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29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47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1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password="850E" sheet="1"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kounoh</dc:creator>
  <cp:keywords/>
  <dc:description/>
  <cp:lastModifiedBy>Windows ユーザー</cp:lastModifiedBy>
  <cp:lastPrinted>2015-08-18T00:30:01Z</cp:lastPrinted>
  <dcterms:created xsi:type="dcterms:W3CDTF">2012-09-23T03:41:15Z</dcterms:created>
  <dcterms:modified xsi:type="dcterms:W3CDTF">2018-10-09T04:59:50Z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00080078060000000000010260700207f7000400038000</vt:lpwstr>
  </property>
</Properties>
</file>